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<sst xmlns="http://schemas.openxmlformats.org/spreadsheetml/2006/main" count="81" uniqueCount="58">
  <si>
    <t>БЛАНК ЗАКАЗА продукции «Вкус мая»</t>
  </si>
  <si>
    <t>Клиент, город:</t>
  </si>
  <si>
    <t>ФИО регионального менеджера:</t>
  </si>
  <si>
    <t>Вид оплаты (отсрочка платежа):</t>
  </si>
  <si>
    <t>Адрес доставки, контактный телефон:</t>
  </si>
  <si>
    <t>Дата подачи заявки:</t>
  </si>
  <si>
    <t>№ п/п</t>
  </si>
  <si>
    <t xml:space="preserve">Наименование </t>
  </si>
  <si>
    <t>ЗАКАЗ</t>
  </si>
  <si>
    <t>Вес упак., кг</t>
  </si>
  <si>
    <t>Кол-во упак. В  кор., шт</t>
  </si>
  <si>
    <t>Вес кор. НЕТТО, кг</t>
  </si>
  <si>
    <t>Вес кор. БРУТТО, кг</t>
  </si>
  <si>
    <t>Стоимость с НДС, руб.</t>
  </si>
  <si>
    <t>Стоим-ть, руб.</t>
  </si>
  <si>
    <r>
      <t>Объем, м</t>
    </r>
    <r>
      <rPr>
        <vertAlign val="superscript"/>
        <sz val="8"/>
        <rFont val="PT Serif"/>
        <family val="1"/>
      </rPr>
      <t>3</t>
    </r>
  </si>
  <si>
    <t>Вес НЕТТО, кг</t>
  </si>
  <si>
    <t>Вес БРУТТО, кг</t>
  </si>
  <si>
    <t>Кол-во палет, шт</t>
  </si>
  <si>
    <t>НДС, %</t>
  </si>
  <si>
    <t>1 кг/ упак.</t>
  </si>
  <si>
    <t>1 кор.</t>
  </si>
  <si>
    <t>Весовая продукция</t>
  </si>
  <si>
    <t>Батончики хрустящие со вкусом шоколада</t>
  </si>
  <si>
    <t>Батончики хрустящие со вкусом сгущенного молока</t>
  </si>
  <si>
    <t>Батончики хрустящие со сливочным вкусом</t>
  </si>
  <si>
    <t>Батончики хрустящие  со вкусом банана</t>
  </si>
  <si>
    <t>Батончики хрустящие  со вкусом лесного ореха</t>
  </si>
  <si>
    <t>Батончики хрустящие  со вкусом клубники</t>
  </si>
  <si>
    <t>Батончики хрустящие в темной глазури декорированные</t>
  </si>
  <si>
    <t>Батончики хрустящие в белой глазури декорированные</t>
  </si>
  <si>
    <t>Батончики хрустящие в темной глазури вишня</t>
  </si>
  <si>
    <t>Подушечки хрустящие со вкусом шоколада</t>
  </si>
  <si>
    <t>Подушечки хрустящие  со вкусом сгущенного молока</t>
  </si>
  <si>
    <t>Подушечки хрустящие  со сливочным вкусом</t>
  </si>
  <si>
    <t>Подушечки миндаль со вкусом сгущенки  НОВИНКА</t>
  </si>
  <si>
    <t>Подушечки миндаль со вкусом шоколада НОВИНКА</t>
  </si>
  <si>
    <t>Хлебцы хрустящие ржаные с луком «Оригинальные»</t>
  </si>
  <si>
    <t>Хлебцы хрустящие гречнево-ржаные «Гречневые»</t>
  </si>
  <si>
    <t>Хлебцы хрустящие «Ржаные»</t>
  </si>
  <si>
    <t>Хлебцы хрустящие овсяно-ржаные «Спортивные»</t>
  </si>
  <si>
    <t>Хлебцы хрустящие ржаные с чесноком «Пикантные»</t>
  </si>
  <si>
    <t>Хлебцы хрустящие ржаные с томатом</t>
  </si>
  <si>
    <t>Хлебцы хрустящие «Восточные» с куркумой</t>
  </si>
  <si>
    <r>
      <t xml:space="preserve">Хлебцы хрустящие «Бородинские» с кориандром </t>
    </r>
    <r>
      <rPr>
        <sz val="9"/>
        <color indexed="10"/>
        <rFont val="PT Serif"/>
        <family val="1"/>
      </rPr>
      <t>Новинка!</t>
    </r>
  </si>
  <si>
    <r>
      <t xml:space="preserve">Хлебцы хрустящие «Тамбовский багет»  </t>
    </r>
    <r>
      <rPr>
        <sz val="9"/>
        <color indexed="10"/>
        <rFont val="PT Serif"/>
        <family val="1"/>
      </rPr>
      <t>Новинка!</t>
    </r>
  </si>
  <si>
    <t xml:space="preserve">Кукурузные палочки </t>
  </si>
  <si>
    <t>Подушечки хрустящие со вкусом сгущенного молока</t>
  </si>
  <si>
    <r>
      <t xml:space="preserve">Хлебцы хрустящие «Бородинские» с кориандром (шоу-бокс) </t>
    </r>
    <r>
      <rPr>
        <sz val="9"/>
        <color indexed="10"/>
        <rFont val="PT Serif"/>
        <family val="1"/>
      </rPr>
      <t>Новинка!</t>
    </r>
  </si>
  <si>
    <r>
      <t xml:space="preserve">Хлебцы хрустящие «Тамбовский багет» (шоу-бокс) </t>
    </r>
    <r>
      <rPr>
        <sz val="9"/>
        <color indexed="10"/>
        <rFont val="PT Serif"/>
        <family val="1"/>
      </rPr>
      <t>Новинка!</t>
    </r>
  </si>
  <si>
    <t>Хлебцы "БОРОДИНСКИЕ" 80 гр*25шт.</t>
  </si>
  <si>
    <t>Хлебцы "ТАМБОВСКИЙ БАГЕТ" 80 гр*25шт.</t>
  </si>
  <si>
    <t>Хлебцы С "АНИСОМ И ВКУСОМ ЯБЛОКА " 80 гр*25шт.</t>
  </si>
  <si>
    <t>Хлебцы "СПОРТИВНЫЕ" 80 гр*25шт.</t>
  </si>
  <si>
    <t>ИТОГО Стоимость, руб.</t>
  </si>
  <si>
    <t>Количество палет, шт.</t>
  </si>
  <si>
    <r>
      <t>Объем, м</t>
    </r>
    <r>
      <rPr>
        <b/>
        <vertAlign val="superscript"/>
        <sz val="10"/>
        <rFont val="PT Serif"/>
        <family val="1"/>
      </rPr>
      <t>3</t>
    </r>
  </si>
  <si>
    <t>Фасованная продукция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</si>
</sst>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"/>
      <family val="2"/>
    </font>
    <font>
      <sz val="10"/>
      <name val="PT Serif"/>
      <family val="1"/>
    </font>
    <font>
      <b/>
      <i/>
      <sz val="14"/>
      <color indexed="10"/>
      <name val="PT Serif"/>
      <family val="1"/>
    </font>
    <font>
      <sz val="9"/>
      <name val="PT Serif"/>
      <family val="1"/>
    </font>
    <font>
      <sz val="8"/>
      <name val="PT Serif"/>
      <family val="1"/>
    </font>
    <font>
      <vertAlign val="superscript"/>
      <sz val="8"/>
      <name val="PT Serif"/>
      <family val="1"/>
    </font>
    <font>
      <b/>
      <sz val="10"/>
      <name val="PT Serif"/>
      <family val="1"/>
    </font>
    <font>
      <sz val="9"/>
      <color indexed="10"/>
      <name val="PT Serif"/>
      <family val="1"/>
    </font>
    <font>
      <sz val="10"/>
      <color indexed="10"/>
      <name val="PT Serif"/>
      <family val="1"/>
    </font>
    <font>
      <b/>
      <vertAlign val="superscript"/>
      <sz val="10"/>
      <name val="PT Serif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72" fontId="3" fillId="35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172" fontId="3" fillId="39" borderId="10" xfId="0" applyNumberFormat="1" applyFont="1" applyFill="1" applyBorder="1" applyAlignment="1">
      <alignment horizontal="center"/>
    </xf>
    <xf numFmtId="2" fontId="3" fillId="39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3" fillId="18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172" fontId="3" fillId="41" borderId="10" xfId="0" applyNumberFormat="1" applyFont="1" applyFill="1" applyBorder="1" applyAlignment="1">
      <alignment horizontal="center"/>
    </xf>
    <xf numFmtId="2" fontId="3" fillId="41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172" fontId="3" fillId="43" borderId="10" xfId="0" applyNumberFormat="1" applyFont="1" applyFill="1" applyBorder="1" applyAlignment="1">
      <alignment horizontal="center"/>
    </xf>
    <xf numFmtId="2" fontId="3" fillId="43" borderId="10" xfId="0" applyNumberFormat="1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172" fontId="3" fillId="44" borderId="10" xfId="0" applyNumberFormat="1" applyFont="1" applyFill="1" applyBorder="1" applyAlignment="1">
      <alignment horizontal="center"/>
    </xf>
    <xf numFmtId="2" fontId="3" fillId="44" borderId="10" xfId="0" applyNumberFormat="1" applyFont="1" applyFill="1" applyBorder="1" applyAlignment="1">
      <alignment horizontal="center"/>
    </xf>
    <xf numFmtId="0" fontId="3" fillId="45" borderId="10" xfId="0" applyFont="1" applyFill="1" applyBorder="1" applyAlignment="1">
      <alignment/>
    </xf>
    <xf numFmtId="0" fontId="3" fillId="46" borderId="10" xfId="0" applyFont="1" applyFill="1" applyBorder="1" applyAlignment="1">
      <alignment horizontal="center"/>
    </xf>
    <xf numFmtId="0" fontId="3" fillId="47" borderId="10" xfId="0" applyFont="1" applyFill="1" applyBorder="1" applyAlignment="1">
      <alignment horizontal="center"/>
    </xf>
    <xf numFmtId="172" fontId="3" fillId="47" borderId="10" xfId="0" applyNumberFormat="1" applyFont="1" applyFill="1" applyBorder="1" applyAlignment="1">
      <alignment horizontal="center"/>
    </xf>
    <xf numFmtId="2" fontId="3" fillId="47" borderId="10" xfId="0" applyNumberFormat="1" applyFont="1" applyFill="1" applyBorder="1" applyAlignment="1">
      <alignment horizontal="center"/>
    </xf>
    <xf numFmtId="0" fontId="3" fillId="48" borderId="10" xfId="0" applyFont="1" applyFill="1" applyBorder="1" applyAlignment="1">
      <alignment/>
    </xf>
    <xf numFmtId="0" fontId="3" fillId="49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3" fillId="50" borderId="10" xfId="0" applyFont="1" applyFill="1" applyBorder="1" applyAlignment="1">
      <alignment/>
    </xf>
    <xf numFmtId="0" fontId="3" fillId="51" borderId="10" xfId="0" applyFont="1" applyFill="1" applyBorder="1" applyAlignment="1">
      <alignment/>
    </xf>
    <xf numFmtId="0" fontId="3" fillId="52" borderId="10" xfId="0" applyFont="1" applyFill="1" applyBorder="1" applyAlignment="1">
      <alignment horizontal="center"/>
    </xf>
    <xf numFmtId="0" fontId="3" fillId="53" borderId="10" xfId="0" applyFont="1" applyFill="1" applyBorder="1" applyAlignment="1">
      <alignment horizontal="center"/>
    </xf>
    <xf numFmtId="1" fontId="3" fillId="53" borderId="10" xfId="0" applyNumberFormat="1" applyFont="1" applyFill="1" applyBorder="1" applyAlignment="1">
      <alignment horizontal="center"/>
    </xf>
    <xf numFmtId="172" fontId="3" fillId="53" borderId="10" xfId="0" applyNumberFormat="1" applyFont="1" applyFill="1" applyBorder="1" applyAlignment="1">
      <alignment horizontal="center"/>
    </xf>
    <xf numFmtId="2" fontId="3" fillId="53" borderId="10" xfId="0" applyNumberFormat="1" applyFont="1" applyFill="1" applyBorder="1" applyAlignment="1">
      <alignment horizontal="center"/>
    </xf>
    <xf numFmtId="0" fontId="3" fillId="54" borderId="10" xfId="0" applyFont="1" applyFill="1" applyBorder="1" applyAlignment="1">
      <alignment/>
    </xf>
    <xf numFmtId="0" fontId="3" fillId="55" borderId="10" xfId="0" applyFont="1" applyFill="1" applyBorder="1" applyAlignment="1">
      <alignment horizontal="center"/>
    </xf>
    <xf numFmtId="0" fontId="3" fillId="56" borderId="10" xfId="0" applyFont="1" applyFill="1" applyBorder="1" applyAlignment="1">
      <alignment horizontal="center"/>
    </xf>
    <xf numFmtId="1" fontId="3" fillId="56" borderId="10" xfId="0" applyNumberFormat="1" applyFont="1" applyFill="1" applyBorder="1" applyAlignment="1">
      <alignment horizontal="center"/>
    </xf>
    <xf numFmtId="172" fontId="3" fillId="56" borderId="10" xfId="0" applyNumberFormat="1" applyFont="1" applyFill="1" applyBorder="1" applyAlignment="1">
      <alignment horizontal="center"/>
    </xf>
    <xf numFmtId="2" fontId="3" fillId="56" borderId="10" xfId="0" applyNumberFormat="1" applyFont="1" applyFill="1" applyBorder="1" applyAlignment="1">
      <alignment horizontal="center"/>
    </xf>
    <xf numFmtId="0" fontId="3" fillId="57" borderId="10" xfId="0" applyFont="1" applyFill="1" applyBorder="1" applyAlignment="1">
      <alignment/>
    </xf>
    <xf numFmtId="0" fontId="3" fillId="15" borderId="10" xfId="0" applyFont="1" applyFill="1" applyBorder="1" applyAlignment="1">
      <alignment horizontal="center"/>
    </xf>
    <xf numFmtId="0" fontId="3" fillId="58" borderId="10" xfId="0" applyFont="1" applyFill="1" applyBorder="1" applyAlignment="1">
      <alignment horizontal="center"/>
    </xf>
    <xf numFmtId="1" fontId="3" fillId="58" borderId="10" xfId="0" applyNumberFormat="1" applyFont="1" applyFill="1" applyBorder="1" applyAlignment="1">
      <alignment horizontal="center"/>
    </xf>
    <xf numFmtId="172" fontId="3" fillId="58" borderId="10" xfId="0" applyNumberFormat="1" applyFont="1" applyFill="1" applyBorder="1" applyAlignment="1">
      <alignment horizontal="center"/>
    </xf>
    <xf numFmtId="2" fontId="3" fillId="58" borderId="10" xfId="0" applyNumberFormat="1" applyFont="1" applyFill="1" applyBorder="1" applyAlignment="1">
      <alignment horizontal="center"/>
    </xf>
    <xf numFmtId="0" fontId="3" fillId="59" borderId="10" xfId="0" applyFont="1" applyFill="1" applyBorder="1" applyAlignment="1">
      <alignment/>
    </xf>
    <xf numFmtId="0" fontId="3" fillId="10" borderId="10" xfId="0" applyFont="1" applyFill="1" applyBorder="1" applyAlignment="1">
      <alignment horizontal="center"/>
    </xf>
    <xf numFmtId="0" fontId="3" fillId="60" borderId="10" xfId="0" applyFont="1" applyFill="1" applyBorder="1" applyAlignment="1">
      <alignment horizontal="center"/>
    </xf>
    <xf numFmtId="1" fontId="3" fillId="60" borderId="10" xfId="0" applyNumberFormat="1" applyFont="1" applyFill="1" applyBorder="1" applyAlignment="1">
      <alignment horizontal="center"/>
    </xf>
    <xf numFmtId="172" fontId="3" fillId="60" borderId="10" xfId="0" applyNumberFormat="1" applyFont="1" applyFill="1" applyBorder="1" applyAlignment="1">
      <alignment horizontal="center"/>
    </xf>
    <xf numFmtId="2" fontId="3" fillId="60" borderId="10" xfId="0" applyNumberFormat="1" applyFont="1" applyFill="1" applyBorder="1" applyAlignment="1">
      <alignment horizontal="center"/>
    </xf>
    <xf numFmtId="0" fontId="3" fillId="61" borderId="10" xfId="0" applyFont="1" applyFill="1" applyBorder="1" applyAlignment="1">
      <alignment horizontal="center"/>
    </xf>
    <xf numFmtId="1" fontId="3" fillId="43" borderId="10" xfId="0" applyNumberFormat="1" applyFont="1" applyFill="1" applyBorder="1" applyAlignment="1">
      <alignment horizontal="center"/>
    </xf>
    <xf numFmtId="0" fontId="3" fillId="62" borderId="10" xfId="0" applyFont="1" applyFill="1" applyBorder="1" applyAlignment="1">
      <alignment/>
    </xf>
    <xf numFmtId="0" fontId="3" fillId="11" borderId="10" xfId="0" applyFont="1" applyFill="1" applyBorder="1" applyAlignment="1">
      <alignment horizontal="center"/>
    </xf>
    <xf numFmtId="0" fontId="3" fillId="63" borderId="10" xfId="0" applyFont="1" applyFill="1" applyBorder="1" applyAlignment="1">
      <alignment horizontal="center"/>
    </xf>
    <xf numFmtId="1" fontId="3" fillId="63" borderId="10" xfId="0" applyNumberFormat="1" applyFont="1" applyFill="1" applyBorder="1" applyAlignment="1">
      <alignment horizontal="center"/>
    </xf>
    <xf numFmtId="172" fontId="3" fillId="63" borderId="10" xfId="0" applyNumberFormat="1" applyFont="1" applyFill="1" applyBorder="1" applyAlignment="1">
      <alignment horizontal="center"/>
    </xf>
    <xf numFmtId="2" fontId="3" fillId="63" borderId="10" xfId="0" applyNumberFormat="1" applyFont="1" applyFill="1" applyBorder="1" applyAlignment="1">
      <alignment horizontal="center"/>
    </xf>
    <xf numFmtId="0" fontId="3" fillId="64" borderId="10" xfId="0" applyFont="1" applyFill="1" applyBorder="1" applyAlignment="1">
      <alignment/>
    </xf>
    <xf numFmtId="0" fontId="3" fillId="7" borderId="10" xfId="0" applyFont="1" applyFill="1" applyBorder="1" applyAlignment="1">
      <alignment horizontal="center"/>
    </xf>
    <xf numFmtId="0" fontId="3" fillId="65" borderId="10" xfId="0" applyFont="1" applyFill="1" applyBorder="1" applyAlignment="1">
      <alignment horizontal="center"/>
    </xf>
    <xf numFmtId="1" fontId="3" fillId="65" borderId="10" xfId="0" applyNumberFormat="1" applyFont="1" applyFill="1" applyBorder="1" applyAlignment="1">
      <alignment horizontal="center"/>
    </xf>
    <xf numFmtId="172" fontId="3" fillId="65" borderId="10" xfId="0" applyNumberFormat="1" applyFont="1" applyFill="1" applyBorder="1" applyAlignment="1">
      <alignment horizontal="center"/>
    </xf>
    <xf numFmtId="2" fontId="3" fillId="65" borderId="10" xfId="0" applyNumberFormat="1" applyFont="1" applyFill="1" applyBorder="1" applyAlignment="1">
      <alignment horizontal="center"/>
    </xf>
    <xf numFmtId="0" fontId="3" fillId="66" borderId="10" xfId="0" applyFont="1" applyFill="1" applyBorder="1" applyAlignment="1">
      <alignment/>
    </xf>
    <xf numFmtId="0" fontId="3" fillId="61" borderId="10" xfId="0" applyFont="1" applyFill="1" applyBorder="1" applyAlignment="1">
      <alignment horizontal="center"/>
    </xf>
    <xf numFmtId="0" fontId="3" fillId="67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1" fontId="3" fillId="44" borderId="10" xfId="0" applyNumberFormat="1" applyFont="1" applyFill="1" applyBorder="1" applyAlignment="1">
      <alignment horizontal="center"/>
    </xf>
    <xf numFmtId="0" fontId="3" fillId="68" borderId="10" xfId="0" applyFont="1" applyFill="1" applyBorder="1" applyAlignment="1">
      <alignment/>
    </xf>
    <xf numFmtId="0" fontId="3" fillId="69" borderId="10" xfId="0" applyFont="1" applyFill="1" applyBorder="1" applyAlignment="1">
      <alignment horizontal="center"/>
    </xf>
    <xf numFmtId="0" fontId="3" fillId="70" borderId="10" xfId="0" applyFont="1" applyFill="1" applyBorder="1" applyAlignment="1">
      <alignment horizontal="center"/>
    </xf>
    <xf numFmtId="1" fontId="3" fillId="70" borderId="10" xfId="0" applyNumberFormat="1" applyFont="1" applyFill="1" applyBorder="1" applyAlignment="1">
      <alignment horizontal="center"/>
    </xf>
    <xf numFmtId="172" fontId="3" fillId="70" borderId="10" xfId="0" applyNumberFormat="1" applyFont="1" applyFill="1" applyBorder="1" applyAlignment="1">
      <alignment horizontal="center"/>
    </xf>
    <xf numFmtId="2" fontId="3" fillId="70" borderId="10" xfId="0" applyNumberFormat="1" applyFont="1" applyFill="1" applyBorder="1" applyAlignment="1">
      <alignment horizontal="center"/>
    </xf>
    <xf numFmtId="0" fontId="3" fillId="71" borderId="10" xfId="0" applyFont="1" applyFill="1" applyBorder="1" applyAlignment="1">
      <alignment/>
    </xf>
    <xf numFmtId="0" fontId="3" fillId="72" borderId="10" xfId="0" applyFont="1" applyFill="1" applyBorder="1" applyAlignment="1">
      <alignment horizontal="center"/>
    </xf>
    <xf numFmtId="0" fontId="3" fillId="73" borderId="10" xfId="0" applyFont="1" applyFill="1" applyBorder="1" applyAlignment="1">
      <alignment horizontal="center"/>
    </xf>
    <xf numFmtId="1" fontId="3" fillId="73" borderId="10" xfId="0" applyNumberFormat="1" applyFont="1" applyFill="1" applyBorder="1" applyAlignment="1">
      <alignment horizontal="center"/>
    </xf>
    <xf numFmtId="2" fontId="3" fillId="73" borderId="10" xfId="0" applyNumberFormat="1" applyFont="1" applyFill="1" applyBorder="1" applyAlignment="1">
      <alignment horizontal="center"/>
    </xf>
    <xf numFmtId="0" fontId="3" fillId="74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center" vertical="center"/>
    </xf>
    <xf numFmtId="0" fontId="4" fillId="75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76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99FF99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79448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</xdr:col>
      <xdr:colOff>1514475</xdr:colOff>
      <xdr:row>0</xdr:row>
      <xdr:rowOff>628650</xdr:rowOff>
    </xdr:to>
    <xdr:pic>
      <xdr:nvPicPr>
        <xdr:cNvPr id="1" name="Рисунок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562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90" zoomScaleNormal="90" zoomScalePageLayoutView="0" workbookViewId="0" topLeftCell="A25">
      <selection activeCell="B52" sqref="B52"/>
    </sheetView>
  </sheetViews>
  <sheetFormatPr defaultColWidth="11.57421875" defaultRowHeight="12.75"/>
  <cols>
    <col min="1" max="1" width="2.7109375" style="1" customWidth="1"/>
    <col min="2" max="2" width="57.00390625" style="1" customWidth="1"/>
    <col min="3" max="3" width="18.140625" style="1" customWidth="1"/>
    <col min="4" max="4" width="6.00390625" style="1" customWidth="1"/>
    <col min="5" max="5" width="7.00390625" style="2" customWidth="1"/>
    <col min="6" max="7" width="7.57421875" style="1" customWidth="1"/>
    <col min="8" max="8" width="7.140625" style="1" customWidth="1"/>
    <col min="9" max="9" width="8.7109375" style="1" customWidth="1"/>
    <col min="10" max="10" width="8.8515625" style="1" customWidth="1"/>
    <col min="11" max="11" width="10.7109375" style="1" customWidth="1"/>
    <col min="12" max="12" width="7.7109375" style="1" customWidth="1"/>
    <col min="13" max="13" width="7.57421875" style="1" customWidth="1"/>
    <col min="14" max="15" width="8.57421875" style="1" customWidth="1"/>
  </cols>
  <sheetData>
    <row r="1" spans="1:15" ht="56.25" customHeight="1">
      <c r="A1" s="104"/>
      <c r="B1" s="104"/>
      <c r="C1" s="111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2.75">
      <c r="A2" s="109" t="s">
        <v>1</v>
      </c>
      <c r="B2" s="109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2.75">
      <c r="A3" s="109" t="s">
        <v>2</v>
      </c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12.75">
      <c r="A4" s="109" t="s">
        <v>3</v>
      </c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12.75">
      <c r="A5" s="109" t="s">
        <v>4</v>
      </c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2.75">
      <c r="A6" s="109" t="s">
        <v>5</v>
      </c>
      <c r="B6" s="109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12.7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s="4" customFormat="1" ht="15.75" customHeight="1">
      <c r="A8" s="105" t="s">
        <v>6</v>
      </c>
      <c r="B8" s="106" t="s">
        <v>7</v>
      </c>
      <c r="C8" s="107" t="s">
        <v>8</v>
      </c>
      <c r="D8" s="102" t="s">
        <v>9</v>
      </c>
      <c r="E8" s="108" t="s">
        <v>10</v>
      </c>
      <c r="F8" s="102" t="s">
        <v>11</v>
      </c>
      <c r="G8" s="102" t="s">
        <v>12</v>
      </c>
      <c r="H8" s="102" t="s">
        <v>13</v>
      </c>
      <c r="I8" s="102"/>
      <c r="J8" s="102"/>
      <c r="K8" s="102" t="s">
        <v>14</v>
      </c>
      <c r="L8" s="102" t="s">
        <v>15</v>
      </c>
      <c r="M8" s="102" t="s">
        <v>16</v>
      </c>
      <c r="N8" s="102" t="s">
        <v>17</v>
      </c>
      <c r="O8" s="102" t="s">
        <v>18</v>
      </c>
    </row>
    <row r="9" spans="1:15" ht="25.5" customHeight="1">
      <c r="A9" s="105"/>
      <c r="B9" s="105"/>
      <c r="C9" s="105"/>
      <c r="D9" s="105"/>
      <c r="E9" s="108"/>
      <c r="F9" s="102"/>
      <c r="G9" s="102"/>
      <c r="H9" s="3" t="s">
        <v>19</v>
      </c>
      <c r="I9" s="3" t="s">
        <v>20</v>
      </c>
      <c r="J9" s="3" t="s">
        <v>21</v>
      </c>
      <c r="K9" s="102"/>
      <c r="L9" s="102"/>
      <c r="M9" s="102"/>
      <c r="N9" s="102"/>
      <c r="O9" s="102"/>
    </row>
    <row r="10" spans="1:15" ht="12.75">
      <c r="A10" s="103" t="s">
        <v>22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ht="12.75">
      <c r="A11" s="6">
        <v>1</v>
      </c>
      <c r="B11" s="8" t="s">
        <v>23</v>
      </c>
      <c r="C11" s="9"/>
      <c r="D11" s="10"/>
      <c r="E11" s="11"/>
      <c r="F11" s="11">
        <v>2.5</v>
      </c>
      <c r="G11" s="10">
        <v>2.8</v>
      </c>
      <c r="H11" s="10">
        <v>20</v>
      </c>
      <c r="I11" s="12"/>
      <c r="J11" s="12">
        <f aca="true" t="shared" si="0" ref="J11:J24">F11*I11</f>
        <v>0</v>
      </c>
      <c r="K11" s="10">
        <f aca="true" t="shared" si="1" ref="K11:K17">J11*C11</f>
        <v>0</v>
      </c>
      <c r="L11" s="10">
        <f>C11*0.009186</f>
        <v>0</v>
      </c>
      <c r="M11" s="10">
        <f aca="true" t="shared" si="2" ref="M11:M18">F11*C11</f>
        <v>0</v>
      </c>
      <c r="N11" s="10">
        <f aca="true" t="shared" si="3" ref="N11:N18">C11*G11</f>
        <v>0</v>
      </c>
      <c r="O11" s="10">
        <f aca="true" t="shared" si="4" ref="O11:O18">C11/54</f>
        <v>0</v>
      </c>
    </row>
    <row r="12" spans="1:15" ht="12.75">
      <c r="A12" s="6">
        <v>2</v>
      </c>
      <c r="B12" s="8" t="s">
        <v>24</v>
      </c>
      <c r="C12" s="9"/>
      <c r="D12" s="10"/>
      <c r="E12" s="11"/>
      <c r="F12" s="11">
        <v>2.5</v>
      </c>
      <c r="G12" s="10">
        <v>2.8</v>
      </c>
      <c r="H12" s="10">
        <v>20</v>
      </c>
      <c r="I12" s="12"/>
      <c r="J12" s="12">
        <f t="shared" si="0"/>
        <v>0</v>
      </c>
      <c r="K12" s="10">
        <f t="shared" si="1"/>
        <v>0</v>
      </c>
      <c r="L12" s="10">
        <f aca="true" t="shared" si="5" ref="L12:L24">C12*0.009186</f>
        <v>0</v>
      </c>
      <c r="M12" s="10">
        <f t="shared" si="2"/>
        <v>0</v>
      </c>
      <c r="N12" s="10">
        <f t="shared" si="3"/>
        <v>0</v>
      </c>
      <c r="O12" s="10">
        <f t="shared" si="4"/>
        <v>0</v>
      </c>
    </row>
    <row r="13" spans="1:15" ht="12.75">
      <c r="A13" s="6">
        <v>3</v>
      </c>
      <c r="B13" s="8" t="s">
        <v>25</v>
      </c>
      <c r="C13" s="9"/>
      <c r="D13" s="10"/>
      <c r="E13" s="11"/>
      <c r="F13" s="11">
        <v>2.5</v>
      </c>
      <c r="G13" s="10">
        <v>2.8</v>
      </c>
      <c r="H13" s="10">
        <v>20</v>
      </c>
      <c r="I13" s="12"/>
      <c r="J13" s="12">
        <f t="shared" si="0"/>
        <v>0</v>
      </c>
      <c r="K13" s="10">
        <f t="shared" si="1"/>
        <v>0</v>
      </c>
      <c r="L13" s="10">
        <f t="shared" si="5"/>
        <v>0</v>
      </c>
      <c r="M13" s="10">
        <f t="shared" si="2"/>
        <v>0</v>
      </c>
      <c r="N13" s="10">
        <f t="shared" si="3"/>
        <v>0</v>
      </c>
      <c r="O13" s="10">
        <f t="shared" si="4"/>
        <v>0</v>
      </c>
    </row>
    <row r="14" spans="1:15" ht="12.75">
      <c r="A14" s="6">
        <v>4</v>
      </c>
      <c r="B14" s="8" t="s">
        <v>26</v>
      </c>
      <c r="C14" s="9"/>
      <c r="D14" s="10"/>
      <c r="E14" s="11"/>
      <c r="F14" s="11">
        <v>2.5</v>
      </c>
      <c r="G14" s="10">
        <v>2.8</v>
      </c>
      <c r="H14" s="10">
        <v>20</v>
      </c>
      <c r="I14" s="12"/>
      <c r="J14" s="12">
        <f t="shared" si="0"/>
        <v>0</v>
      </c>
      <c r="K14" s="10">
        <f t="shared" si="1"/>
        <v>0</v>
      </c>
      <c r="L14" s="10">
        <f t="shared" si="5"/>
        <v>0</v>
      </c>
      <c r="M14" s="10">
        <f t="shared" si="2"/>
        <v>0</v>
      </c>
      <c r="N14" s="10">
        <f t="shared" si="3"/>
        <v>0</v>
      </c>
      <c r="O14" s="10">
        <f t="shared" si="4"/>
        <v>0</v>
      </c>
    </row>
    <row r="15" spans="1:15" ht="12.75">
      <c r="A15" s="6">
        <v>5</v>
      </c>
      <c r="B15" s="8" t="s">
        <v>27</v>
      </c>
      <c r="C15" s="13"/>
      <c r="D15" s="10"/>
      <c r="E15" s="11"/>
      <c r="F15" s="11">
        <v>2.5</v>
      </c>
      <c r="G15" s="10">
        <v>2.8</v>
      </c>
      <c r="H15" s="10">
        <v>20</v>
      </c>
      <c r="I15" s="12"/>
      <c r="J15" s="12">
        <f t="shared" si="0"/>
        <v>0</v>
      </c>
      <c r="K15" s="10">
        <f t="shared" si="1"/>
        <v>0</v>
      </c>
      <c r="L15" s="10">
        <f t="shared" si="5"/>
        <v>0</v>
      </c>
      <c r="M15" s="10">
        <f t="shared" si="2"/>
        <v>0</v>
      </c>
      <c r="N15" s="10">
        <f t="shared" si="3"/>
        <v>0</v>
      </c>
      <c r="O15" s="10">
        <f t="shared" si="4"/>
        <v>0</v>
      </c>
    </row>
    <row r="16" spans="1:15" ht="12.75">
      <c r="A16" s="6">
        <v>6</v>
      </c>
      <c r="B16" s="14" t="s">
        <v>28</v>
      </c>
      <c r="C16" s="9"/>
      <c r="D16" s="9"/>
      <c r="E16" s="15"/>
      <c r="F16" s="11">
        <v>2.5</v>
      </c>
      <c r="G16" s="10">
        <v>2.8</v>
      </c>
      <c r="H16" s="10">
        <v>20</v>
      </c>
      <c r="I16" s="12"/>
      <c r="J16" s="12">
        <f t="shared" si="0"/>
        <v>0</v>
      </c>
      <c r="K16" s="10">
        <f t="shared" si="1"/>
        <v>0</v>
      </c>
      <c r="L16" s="10">
        <f t="shared" si="5"/>
        <v>0</v>
      </c>
      <c r="M16" s="10">
        <f t="shared" si="2"/>
        <v>0</v>
      </c>
      <c r="N16" s="10">
        <f t="shared" si="3"/>
        <v>0</v>
      </c>
      <c r="O16" s="10">
        <f t="shared" si="4"/>
        <v>0</v>
      </c>
    </row>
    <row r="17" spans="1:15" ht="12.75">
      <c r="A17" s="6">
        <v>7</v>
      </c>
      <c r="B17" s="20" t="s">
        <v>29</v>
      </c>
      <c r="C17" s="21"/>
      <c r="D17" s="22"/>
      <c r="E17" s="23"/>
      <c r="F17" s="23">
        <v>3</v>
      </c>
      <c r="G17" s="22">
        <v>3.2</v>
      </c>
      <c r="H17" s="22">
        <v>20</v>
      </c>
      <c r="I17" s="24"/>
      <c r="J17" s="24">
        <f t="shared" si="0"/>
        <v>0</v>
      </c>
      <c r="K17" s="22">
        <f t="shared" si="1"/>
        <v>0</v>
      </c>
      <c r="L17" s="99">
        <f t="shared" si="5"/>
        <v>0</v>
      </c>
      <c r="M17" s="22">
        <f t="shared" si="2"/>
        <v>0</v>
      </c>
      <c r="N17" s="22">
        <f t="shared" si="3"/>
        <v>0</v>
      </c>
      <c r="O17" s="22">
        <f t="shared" si="4"/>
        <v>0</v>
      </c>
    </row>
    <row r="18" spans="1:15" ht="12.75">
      <c r="A18" s="6">
        <v>8</v>
      </c>
      <c r="B18" s="20" t="s">
        <v>30</v>
      </c>
      <c r="C18" s="25"/>
      <c r="D18" s="22"/>
      <c r="E18" s="23"/>
      <c r="F18" s="23">
        <v>3</v>
      </c>
      <c r="G18" s="22">
        <v>3.2</v>
      </c>
      <c r="H18" s="22">
        <v>20</v>
      </c>
      <c r="I18" s="24"/>
      <c r="J18" s="24">
        <f t="shared" si="0"/>
        <v>0</v>
      </c>
      <c r="K18" s="22">
        <f aca="true" t="shared" si="6" ref="K18:K24">J18*C18</f>
        <v>0</v>
      </c>
      <c r="L18" s="99">
        <f t="shared" si="5"/>
        <v>0</v>
      </c>
      <c r="M18" s="22">
        <f t="shared" si="2"/>
        <v>0</v>
      </c>
      <c r="N18" s="22">
        <f t="shared" si="3"/>
        <v>0</v>
      </c>
      <c r="O18" s="22">
        <f t="shared" si="4"/>
        <v>0</v>
      </c>
    </row>
    <row r="19" spans="1:15" ht="12.75">
      <c r="A19" s="6">
        <v>9</v>
      </c>
      <c r="B19" s="20" t="s">
        <v>31</v>
      </c>
      <c r="C19" s="25"/>
      <c r="D19" s="22"/>
      <c r="E19" s="23"/>
      <c r="F19" s="23">
        <v>3</v>
      </c>
      <c r="G19" s="22">
        <v>3.2</v>
      </c>
      <c r="H19" s="22">
        <v>20</v>
      </c>
      <c r="I19" s="24"/>
      <c r="J19" s="24">
        <f>F19*I19</f>
        <v>0</v>
      </c>
      <c r="K19" s="22">
        <f t="shared" si="6"/>
        <v>0</v>
      </c>
      <c r="L19" s="99">
        <f t="shared" si="5"/>
        <v>0</v>
      </c>
      <c r="M19" s="22">
        <f aca="true" t="shared" si="7" ref="M19:M26">F19*C19</f>
        <v>0</v>
      </c>
      <c r="N19" s="22">
        <f aca="true" t="shared" si="8" ref="N19:N26">C19*G19</f>
        <v>0</v>
      </c>
      <c r="O19" s="22">
        <f>C19/54</f>
        <v>0</v>
      </c>
    </row>
    <row r="20" spans="1:15" ht="12.75">
      <c r="A20" s="6">
        <v>14</v>
      </c>
      <c r="B20" s="32" t="s">
        <v>32</v>
      </c>
      <c r="C20" s="33"/>
      <c r="D20" s="34"/>
      <c r="E20" s="35"/>
      <c r="F20" s="35">
        <v>2.5</v>
      </c>
      <c r="G20" s="34">
        <v>2.8</v>
      </c>
      <c r="H20" s="34">
        <v>20</v>
      </c>
      <c r="I20" s="36"/>
      <c r="J20" s="36">
        <f t="shared" si="0"/>
        <v>0</v>
      </c>
      <c r="K20" s="34">
        <f t="shared" si="6"/>
        <v>0</v>
      </c>
      <c r="L20" s="34">
        <f t="shared" si="5"/>
        <v>0</v>
      </c>
      <c r="M20" s="34">
        <f t="shared" si="7"/>
        <v>0</v>
      </c>
      <c r="N20" s="34">
        <f t="shared" si="8"/>
        <v>0</v>
      </c>
      <c r="O20" s="34">
        <f>C20/100</f>
        <v>0</v>
      </c>
    </row>
    <row r="21" spans="1:15" ht="12.75">
      <c r="A21" s="6">
        <v>15</v>
      </c>
      <c r="B21" s="32" t="s">
        <v>33</v>
      </c>
      <c r="C21" s="33"/>
      <c r="D21" s="34"/>
      <c r="E21" s="35"/>
      <c r="F21" s="35">
        <v>2.5</v>
      </c>
      <c r="G21" s="34">
        <v>2.8</v>
      </c>
      <c r="H21" s="34">
        <v>20</v>
      </c>
      <c r="I21" s="36"/>
      <c r="J21" s="36">
        <f t="shared" si="0"/>
        <v>0</v>
      </c>
      <c r="K21" s="34">
        <f t="shared" si="6"/>
        <v>0</v>
      </c>
      <c r="L21" s="34">
        <f t="shared" si="5"/>
        <v>0</v>
      </c>
      <c r="M21" s="34">
        <f t="shared" si="7"/>
        <v>0</v>
      </c>
      <c r="N21" s="34">
        <f t="shared" si="8"/>
        <v>0</v>
      </c>
      <c r="O21" s="34">
        <f>C21/100</f>
        <v>0</v>
      </c>
    </row>
    <row r="22" spans="1:15" ht="12.75">
      <c r="A22" s="6">
        <v>16</v>
      </c>
      <c r="B22" s="32" t="s">
        <v>34</v>
      </c>
      <c r="C22" s="33"/>
      <c r="D22" s="34"/>
      <c r="E22" s="35"/>
      <c r="F22" s="35">
        <v>2.5</v>
      </c>
      <c r="G22" s="34">
        <v>2.8</v>
      </c>
      <c r="H22" s="34">
        <v>20</v>
      </c>
      <c r="I22" s="36"/>
      <c r="J22" s="36">
        <f>F22*I22</f>
        <v>0</v>
      </c>
      <c r="K22" s="34">
        <f>J22*C22</f>
        <v>0</v>
      </c>
      <c r="L22" s="34">
        <f t="shared" si="5"/>
        <v>0</v>
      </c>
      <c r="M22" s="34">
        <f t="shared" si="7"/>
        <v>0</v>
      </c>
      <c r="N22" s="34">
        <f t="shared" si="8"/>
        <v>0</v>
      </c>
      <c r="O22" s="34">
        <f>C22/100</f>
        <v>0</v>
      </c>
    </row>
    <row r="23" spans="1:15" ht="12.75">
      <c r="A23" s="6">
        <v>17</v>
      </c>
      <c r="B23" s="37" t="s">
        <v>35</v>
      </c>
      <c r="C23" s="16"/>
      <c r="D23" s="17"/>
      <c r="E23" s="18"/>
      <c r="F23" s="18">
        <v>3</v>
      </c>
      <c r="G23" s="17">
        <v>3.2</v>
      </c>
      <c r="H23" s="17">
        <v>20</v>
      </c>
      <c r="I23" s="19"/>
      <c r="J23" s="19">
        <f t="shared" si="0"/>
        <v>0</v>
      </c>
      <c r="K23" s="17">
        <f t="shared" si="6"/>
        <v>0</v>
      </c>
      <c r="L23" s="17">
        <f t="shared" si="5"/>
        <v>0</v>
      </c>
      <c r="M23" s="17">
        <f t="shared" si="7"/>
        <v>0</v>
      </c>
      <c r="N23" s="17">
        <f t="shared" si="8"/>
        <v>0</v>
      </c>
      <c r="O23" s="17">
        <f>C23/100</f>
        <v>0</v>
      </c>
    </row>
    <row r="24" spans="1:15" ht="12.75">
      <c r="A24" s="6">
        <v>18</v>
      </c>
      <c r="B24" s="37" t="s">
        <v>36</v>
      </c>
      <c r="C24" s="16"/>
      <c r="D24" s="17"/>
      <c r="E24" s="18"/>
      <c r="F24" s="18">
        <v>3</v>
      </c>
      <c r="G24" s="17">
        <v>3.2</v>
      </c>
      <c r="H24" s="17">
        <v>20</v>
      </c>
      <c r="I24" s="19"/>
      <c r="J24" s="19">
        <f t="shared" si="0"/>
        <v>0</v>
      </c>
      <c r="K24" s="17">
        <f t="shared" si="6"/>
        <v>0</v>
      </c>
      <c r="L24" s="17">
        <f t="shared" si="5"/>
        <v>0</v>
      </c>
      <c r="M24" s="17">
        <f t="shared" si="7"/>
        <v>0</v>
      </c>
      <c r="N24" s="17">
        <f t="shared" si="8"/>
        <v>0</v>
      </c>
      <c r="O24" s="17">
        <f>C24/100</f>
        <v>0</v>
      </c>
    </row>
    <row r="25" spans="1:15" ht="12.75">
      <c r="A25" s="6">
        <v>45</v>
      </c>
      <c r="B25" s="38" t="s">
        <v>37</v>
      </c>
      <c r="C25" s="39"/>
      <c r="D25" s="40"/>
      <c r="E25" s="41"/>
      <c r="F25" s="41">
        <v>2.5</v>
      </c>
      <c r="G25" s="40">
        <v>2.8</v>
      </c>
      <c r="H25" s="40">
        <v>10</v>
      </c>
      <c r="I25" s="42"/>
      <c r="J25" s="12">
        <f>F25*I25</f>
        <v>0</v>
      </c>
      <c r="K25" s="10">
        <f>J25*C25</f>
        <v>0</v>
      </c>
      <c r="L25" s="10">
        <f>C25*0.022785</f>
        <v>0</v>
      </c>
      <c r="M25" s="10">
        <f t="shared" si="7"/>
        <v>0</v>
      </c>
      <c r="N25" s="10">
        <f t="shared" si="8"/>
        <v>0</v>
      </c>
      <c r="O25" s="10">
        <f>C25/63</f>
        <v>0</v>
      </c>
    </row>
    <row r="26" spans="1:15" ht="12.75">
      <c r="A26" s="6">
        <v>46</v>
      </c>
      <c r="B26" s="38" t="s">
        <v>38</v>
      </c>
      <c r="C26" s="43"/>
      <c r="D26" s="40"/>
      <c r="E26" s="41"/>
      <c r="F26" s="41">
        <v>2.5</v>
      </c>
      <c r="G26" s="40">
        <v>2.8</v>
      </c>
      <c r="H26" s="40">
        <v>10</v>
      </c>
      <c r="I26" s="42"/>
      <c r="J26" s="12">
        <f>F26*I26</f>
        <v>0</v>
      </c>
      <c r="K26" s="10">
        <f>J26*C26</f>
        <v>0</v>
      </c>
      <c r="L26" s="10">
        <f aca="true" t="shared" si="9" ref="L26:L33">C26*0.022785</f>
        <v>0</v>
      </c>
      <c r="M26" s="10">
        <f t="shared" si="7"/>
        <v>0</v>
      </c>
      <c r="N26" s="10">
        <f t="shared" si="8"/>
        <v>0</v>
      </c>
      <c r="O26" s="10">
        <f>C26/63</f>
        <v>0</v>
      </c>
    </row>
    <row r="27" spans="1:15" ht="12.75">
      <c r="A27" s="6">
        <v>47</v>
      </c>
      <c r="B27" s="38" t="s">
        <v>39</v>
      </c>
      <c r="C27" s="43"/>
      <c r="D27" s="40"/>
      <c r="E27" s="41"/>
      <c r="F27" s="41">
        <v>2.5</v>
      </c>
      <c r="G27" s="40">
        <v>2.8</v>
      </c>
      <c r="H27" s="40">
        <v>10</v>
      </c>
      <c r="I27" s="42"/>
      <c r="J27" s="12">
        <f aca="true" t="shared" si="10" ref="J27:J33">F27*I27</f>
        <v>0</v>
      </c>
      <c r="K27" s="10">
        <f aca="true" t="shared" si="11" ref="K27:K33">J27*C27</f>
        <v>0</v>
      </c>
      <c r="L27" s="10">
        <f t="shared" si="9"/>
        <v>0</v>
      </c>
      <c r="M27" s="10">
        <f aca="true" t="shared" si="12" ref="M27:M33">F27*C27</f>
        <v>0</v>
      </c>
      <c r="N27" s="10">
        <f aca="true" t="shared" si="13" ref="N27:N33">C27*G27</f>
        <v>0</v>
      </c>
      <c r="O27" s="10">
        <f aca="true" t="shared" si="14" ref="O27:O33">C27/63</f>
        <v>0</v>
      </c>
    </row>
    <row r="28" spans="1:15" ht="12.75">
      <c r="A28" s="6">
        <v>48</v>
      </c>
      <c r="B28" s="38" t="s">
        <v>40</v>
      </c>
      <c r="C28" s="43"/>
      <c r="D28" s="40"/>
      <c r="E28" s="41"/>
      <c r="F28" s="41">
        <v>2.5</v>
      </c>
      <c r="G28" s="40">
        <v>2.8</v>
      </c>
      <c r="H28" s="40">
        <v>10</v>
      </c>
      <c r="I28" s="42"/>
      <c r="J28" s="12">
        <f t="shared" si="10"/>
        <v>0</v>
      </c>
      <c r="K28" s="10">
        <f t="shared" si="11"/>
        <v>0</v>
      </c>
      <c r="L28" s="10">
        <f t="shared" si="9"/>
        <v>0</v>
      </c>
      <c r="M28" s="10">
        <f t="shared" si="12"/>
        <v>0</v>
      </c>
      <c r="N28" s="10">
        <f t="shared" si="13"/>
        <v>0</v>
      </c>
      <c r="O28" s="10">
        <f t="shared" si="14"/>
        <v>0</v>
      </c>
    </row>
    <row r="29" spans="1:15" ht="12.75">
      <c r="A29" s="6">
        <v>49</v>
      </c>
      <c r="B29" s="38" t="s">
        <v>41</v>
      </c>
      <c r="C29" s="39"/>
      <c r="D29" s="40"/>
      <c r="E29" s="41"/>
      <c r="F29" s="41">
        <v>2.5</v>
      </c>
      <c r="G29" s="40">
        <v>2.8</v>
      </c>
      <c r="H29" s="40">
        <v>10</v>
      </c>
      <c r="I29" s="42"/>
      <c r="J29" s="12">
        <f t="shared" si="10"/>
        <v>0</v>
      </c>
      <c r="K29" s="10">
        <f t="shared" si="11"/>
        <v>0</v>
      </c>
      <c r="L29" s="10">
        <f t="shared" si="9"/>
        <v>0</v>
      </c>
      <c r="M29" s="10">
        <f t="shared" si="12"/>
        <v>0</v>
      </c>
      <c r="N29" s="10">
        <f t="shared" si="13"/>
        <v>0</v>
      </c>
      <c r="O29" s="10">
        <f t="shared" si="14"/>
        <v>0</v>
      </c>
    </row>
    <row r="30" spans="1:15" ht="12.75">
      <c r="A30" s="6">
        <v>50</v>
      </c>
      <c r="B30" s="38" t="s">
        <v>42</v>
      </c>
      <c r="C30" s="39"/>
      <c r="D30" s="40"/>
      <c r="E30" s="41"/>
      <c r="F30" s="41">
        <v>2.5</v>
      </c>
      <c r="G30" s="40">
        <v>2.8</v>
      </c>
      <c r="H30" s="40">
        <v>10</v>
      </c>
      <c r="I30" s="42"/>
      <c r="J30" s="12">
        <f t="shared" si="10"/>
        <v>0</v>
      </c>
      <c r="K30" s="10">
        <f t="shared" si="11"/>
        <v>0</v>
      </c>
      <c r="L30" s="10">
        <f t="shared" si="9"/>
        <v>0</v>
      </c>
      <c r="M30" s="10">
        <f t="shared" si="12"/>
        <v>0</v>
      </c>
      <c r="N30" s="10">
        <f t="shared" si="13"/>
        <v>0</v>
      </c>
      <c r="O30" s="10">
        <f t="shared" si="14"/>
        <v>0</v>
      </c>
    </row>
    <row r="31" spans="1:15" ht="12.75">
      <c r="A31" s="6">
        <v>51</v>
      </c>
      <c r="B31" s="38" t="s">
        <v>43</v>
      </c>
      <c r="C31" s="39"/>
      <c r="D31" s="40"/>
      <c r="E31" s="41"/>
      <c r="F31" s="41">
        <v>2.5</v>
      </c>
      <c r="G31" s="40">
        <v>2.8</v>
      </c>
      <c r="H31" s="40">
        <v>10</v>
      </c>
      <c r="I31" s="42"/>
      <c r="J31" s="12">
        <f t="shared" si="10"/>
        <v>0</v>
      </c>
      <c r="K31" s="10">
        <f t="shared" si="11"/>
        <v>0</v>
      </c>
      <c r="L31" s="10">
        <f t="shared" si="9"/>
        <v>0</v>
      </c>
      <c r="M31" s="10">
        <f t="shared" si="12"/>
        <v>0</v>
      </c>
      <c r="N31" s="10">
        <f t="shared" si="13"/>
        <v>0</v>
      </c>
      <c r="O31" s="10">
        <f t="shared" si="14"/>
        <v>0</v>
      </c>
    </row>
    <row r="32" spans="1:15" ht="12.75">
      <c r="A32" s="6">
        <v>53</v>
      </c>
      <c r="B32" s="44" t="s">
        <v>44</v>
      </c>
      <c r="C32" s="39"/>
      <c r="D32" s="40"/>
      <c r="E32" s="41"/>
      <c r="F32" s="41">
        <v>2</v>
      </c>
      <c r="G32" s="40">
        <v>2.3</v>
      </c>
      <c r="H32" s="40">
        <v>10</v>
      </c>
      <c r="I32" s="42"/>
      <c r="J32" s="12">
        <f t="shared" si="10"/>
        <v>0</v>
      </c>
      <c r="K32" s="10">
        <f t="shared" si="11"/>
        <v>0</v>
      </c>
      <c r="L32" s="10">
        <f t="shared" si="9"/>
        <v>0</v>
      </c>
      <c r="M32" s="10">
        <f t="shared" si="12"/>
        <v>0</v>
      </c>
      <c r="N32" s="10">
        <f t="shared" si="13"/>
        <v>0</v>
      </c>
      <c r="O32" s="10">
        <f t="shared" si="14"/>
        <v>0</v>
      </c>
    </row>
    <row r="33" spans="1:15" ht="12.75">
      <c r="A33" s="6">
        <v>54</v>
      </c>
      <c r="B33" s="44" t="s">
        <v>45</v>
      </c>
      <c r="C33" s="39"/>
      <c r="D33" s="40"/>
      <c r="E33" s="41"/>
      <c r="F33" s="41">
        <v>2</v>
      </c>
      <c r="G33" s="40">
        <v>2.3</v>
      </c>
      <c r="H33" s="40">
        <v>10</v>
      </c>
      <c r="I33" s="42"/>
      <c r="J33" s="12">
        <f t="shared" si="10"/>
        <v>0</v>
      </c>
      <c r="K33" s="10">
        <f t="shared" si="11"/>
        <v>0</v>
      </c>
      <c r="L33" s="10">
        <f t="shared" si="9"/>
        <v>0</v>
      </c>
      <c r="M33" s="10">
        <f t="shared" si="12"/>
        <v>0</v>
      </c>
      <c r="N33" s="10">
        <f t="shared" si="13"/>
        <v>0</v>
      </c>
      <c r="O33" s="10">
        <f t="shared" si="14"/>
        <v>0</v>
      </c>
    </row>
    <row r="34" spans="1:15" ht="12.75">
      <c r="A34" s="103" t="s">
        <v>57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5"/>
    </row>
    <row r="35" spans="1:15" ht="12.75">
      <c r="A35" s="6">
        <v>55</v>
      </c>
      <c r="B35" s="45" t="s">
        <v>30</v>
      </c>
      <c r="C35" s="46"/>
      <c r="D35" s="47">
        <v>0.5</v>
      </c>
      <c r="E35" s="48">
        <v>8</v>
      </c>
      <c r="F35" s="49">
        <v>4</v>
      </c>
      <c r="G35" s="47">
        <v>4.3</v>
      </c>
      <c r="H35" s="47">
        <v>20</v>
      </c>
      <c r="I35" s="50"/>
      <c r="J35" s="50">
        <f aca="true" t="shared" si="15" ref="J35:J46">I35*E35</f>
        <v>0</v>
      </c>
      <c r="K35" s="50">
        <f aca="true" t="shared" si="16" ref="K35:K46">J35*C35</f>
        <v>0</v>
      </c>
      <c r="L35" s="47">
        <f aca="true" t="shared" si="17" ref="L35:L42">C35*0.0232</f>
        <v>0</v>
      </c>
      <c r="M35" s="47">
        <f aca="true" t="shared" si="18" ref="M35:M46">F35*C35</f>
        <v>0</v>
      </c>
      <c r="N35" s="47">
        <f aca="true" t="shared" si="19" ref="N35:N46">C35*G35</f>
        <v>0</v>
      </c>
      <c r="O35" s="47">
        <f aca="true" t="shared" si="20" ref="O35:O42">C35/54</f>
        <v>0</v>
      </c>
    </row>
    <row r="36" spans="1:15" ht="12.75">
      <c r="A36" s="6">
        <v>56</v>
      </c>
      <c r="B36" s="45" t="s">
        <v>29</v>
      </c>
      <c r="C36" s="46"/>
      <c r="D36" s="47">
        <v>0.5</v>
      </c>
      <c r="E36" s="48">
        <v>8</v>
      </c>
      <c r="F36" s="49">
        <v>4</v>
      </c>
      <c r="G36" s="47">
        <v>4.3</v>
      </c>
      <c r="H36" s="47">
        <v>20</v>
      </c>
      <c r="I36" s="50"/>
      <c r="J36" s="50">
        <f t="shared" si="15"/>
        <v>0</v>
      </c>
      <c r="K36" s="50">
        <f t="shared" si="16"/>
        <v>0</v>
      </c>
      <c r="L36" s="47">
        <f t="shared" si="17"/>
        <v>0</v>
      </c>
      <c r="M36" s="47">
        <f t="shared" si="18"/>
        <v>0</v>
      </c>
      <c r="N36" s="47">
        <f t="shared" si="19"/>
        <v>0</v>
      </c>
      <c r="O36" s="47">
        <f t="shared" si="20"/>
        <v>0</v>
      </c>
    </row>
    <row r="37" spans="1:15" ht="12.75">
      <c r="A37" s="6">
        <v>57</v>
      </c>
      <c r="B37" s="88" t="s">
        <v>24</v>
      </c>
      <c r="C37" s="89"/>
      <c r="D37" s="90">
        <v>0.3</v>
      </c>
      <c r="E37" s="91">
        <v>8</v>
      </c>
      <c r="F37" s="92">
        <v>2.4</v>
      </c>
      <c r="G37" s="90">
        <v>2.7</v>
      </c>
      <c r="H37" s="90">
        <v>20</v>
      </c>
      <c r="I37" s="93"/>
      <c r="J37" s="93">
        <f t="shared" si="15"/>
        <v>0</v>
      </c>
      <c r="K37" s="93">
        <f>J37*C37</f>
        <v>0</v>
      </c>
      <c r="L37" s="90">
        <f>C37*0.0232</f>
        <v>0</v>
      </c>
      <c r="M37" s="90">
        <f>F37*C37</f>
        <v>0</v>
      </c>
      <c r="N37" s="90">
        <f>C37*G37</f>
        <v>0</v>
      </c>
      <c r="O37" s="90">
        <f>C37/54</f>
        <v>0</v>
      </c>
    </row>
    <row r="38" spans="1:15" ht="12.75">
      <c r="A38" s="6">
        <v>58</v>
      </c>
      <c r="B38" s="88" t="s">
        <v>23</v>
      </c>
      <c r="C38" s="89"/>
      <c r="D38" s="90">
        <v>0.3</v>
      </c>
      <c r="E38" s="91">
        <v>8</v>
      </c>
      <c r="F38" s="92">
        <v>2.4</v>
      </c>
      <c r="G38" s="90">
        <v>2.7</v>
      </c>
      <c r="H38" s="90">
        <v>20</v>
      </c>
      <c r="I38" s="93"/>
      <c r="J38" s="93">
        <f t="shared" si="15"/>
        <v>0</v>
      </c>
      <c r="K38" s="93">
        <f>J38*C38</f>
        <v>0</v>
      </c>
      <c r="L38" s="90">
        <f>C38*0.0232</f>
        <v>0</v>
      </c>
      <c r="M38" s="90">
        <f>F38*C38</f>
        <v>0</v>
      </c>
      <c r="N38" s="90">
        <f>C38*G38</f>
        <v>0</v>
      </c>
      <c r="O38" s="90">
        <f>C38/54</f>
        <v>0</v>
      </c>
    </row>
    <row r="39" spans="1:15" ht="12.75">
      <c r="A39" s="6">
        <v>59</v>
      </c>
      <c r="B39" s="51" t="s">
        <v>24</v>
      </c>
      <c r="C39" s="52"/>
      <c r="D39" s="53">
        <v>0.6</v>
      </c>
      <c r="E39" s="54">
        <v>1</v>
      </c>
      <c r="F39" s="55">
        <v>0.6</v>
      </c>
      <c r="G39" s="53">
        <v>0.6</v>
      </c>
      <c r="H39" s="53">
        <v>20</v>
      </c>
      <c r="I39" s="56"/>
      <c r="J39" s="56">
        <f t="shared" si="15"/>
        <v>0</v>
      </c>
      <c r="K39" s="56">
        <f t="shared" si="16"/>
        <v>0</v>
      </c>
      <c r="L39" s="53">
        <f t="shared" si="17"/>
        <v>0</v>
      </c>
      <c r="M39" s="53">
        <f t="shared" si="18"/>
        <v>0</v>
      </c>
      <c r="N39" s="53">
        <f t="shared" si="19"/>
        <v>0</v>
      </c>
      <c r="O39" s="53">
        <f t="shared" si="20"/>
        <v>0</v>
      </c>
    </row>
    <row r="40" spans="1:15" ht="12.75">
      <c r="A40" s="6">
        <v>60</v>
      </c>
      <c r="B40" s="51" t="s">
        <v>23</v>
      </c>
      <c r="C40" s="52"/>
      <c r="D40" s="53">
        <v>0.6</v>
      </c>
      <c r="E40" s="54">
        <v>1</v>
      </c>
      <c r="F40" s="55">
        <v>0.6</v>
      </c>
      <c r="G40" s="53">
        <v>0.6</v>
      </c>
      <c r="H40" s="53">
        <v>20</v>
      </c>
      <c r="I40" s="56"/>
      <c r="J40" s="56">
        <f t="shared" si="15"/>
        <v>0</v>
      </c>
      <c r="K40" s="56">
        <f t="shared" si="16"/>
        <v>0</v>
      </c>
      <c r="L40" s="53">
        <f t="shared" si="17"/>
        <v>0</v>
      </c>
      <c r="M40" s="53">
        <f t="shared" si="18"/>
        <v>0</v>
      </c>
      <c r="N40" s="53">
        <f t="shared" si="19"/>
        <v>0</v>
      </c>
      <c r="O40" s="53">
        <f t="shared" si="20"/>
        <v>0</v>
      </c>
    </row>
    <row r="41" spans="1:15" ht="12.75">
      <c r="A41" s="6">
        <v>61</v>
      </c>
      <c r="B41" s="94" t="s">
        <v>30</v>
      </c>
      <c r="C41" s="95"/>
      <c r="D41" s="96">
        <v>0.8</v>
      </c>
      <c r="E41" s="97">
        <v>1</v>
      </c>
      <c r="F41" s="96">
        <v>0.8</v>
      </c>
      <c r="G41" s="96">
        <v>0.8</v>
      </c>
      <c r="H41" s="96">
        <v>20</v>
      </c>
      <c r="I41" s="98"/>
      <c r="J41" s="98">
        <v>0</v>
      </c>
      <c r="K41" s="98">
        <f>J41*C41</f>
        <v>0</v>
      </c>
      <c r="L41" s="96">
        <f t="shared" si="17"/>
        <v>0</v>
      </c>
      <c r="M41" s="96">
        <f>F41*C41</f>
        <v>0</v>
      </c>
      <c r="N41" s="96">
        <f>C41*G41</f>
        <v>0</v>
      </c>
      <c r="O41" s="96">
        <f t="shared" si="20"/>
        <v>0</v>
      </c>
    </row>
    <row r="42" spans="1:15" ht="12.75">
      <c r="A42" s="6">
        <v>62</v>
      </c>
      <c r="B42" s="94" t="s">
        <v>29</v>
      </c>
      <c r="C42" s="95"/>
      <c r="D42" s="96">
        <v>0.8</v>
      </c>
      <c r="E42" s="97">
        <v>1</v>
      </c>
      <c r="F42" s="96">
        <v>0.8</v>
      </c>
      <c r="G42" s="96">
        <v>0.8</v>
      </c>
      <c r="H42" s="96">
        <v>20</v>
      </c>
      <c r="I42" s="98"/>
      <c r="J42" s="98">
        <v>0</v>
      </c>
      <c r="K42" s="98">
        <f>J42*C42</f>
        <v>0</v>
      </c>
      <c r="L42" s="96">
        <f t="shared" si="17"/>
        <v>0</v>
      </c>
      <c r="M42" s="96">
        <f>F42*C42</f>
        <v>0</v>
      </c>
      <c r="N42" s="96">
        <f>C42*G42</f>
        <v>0</v>
      </c>
      <c r="O42" s="96">
        <f t="shared" si="20"/>
        <v>0</v>
      </c>
    </row>
    <row r="43" spans="1:15" ht="12.75">
      <c r="A43" s="6">
        <v>63</v>
      </c>
      <c r="B43" s="57" t="s">
        <v>46</v>
      </c>
      <c r="C43" s="58"/>
      <c r="D43" s="59">
        <v>0.07</v>
      </c>
      <c r="E43" s="60">
        <v>30</v>
      </c>
      <c r="F43" s="61">
        <v>2.1</v>
      </c>
      <c r="G43" s="59">
        <v>2.2</v>
      </c>
      <c r="H43" s="59">
        <v>20</v>
      </c>
      <c r="I43" s="62"/>
      <c r="J43" s="62">
        <f t="shared" si="15"/>
        <v>0</v>
      </c>
      <c r="K43" s="62">
        <f t="shared" si="16"/>
        <v>0</v>
      </c>
      <c r="L43" s="59">
        <f>C43*0.0715</f>
        <v>0</v>
      </c>
      <c r="M43" s="59">
        <f t="shared" si="18"/>
        <v>0</v>
      </c>
      <c r="N43" s="59">
        <f t="shared" si="19"/>
        <v>0</v>
      </c>
      <c r="O43" s="59">
        <f>C43/24</f>
        <v>0</v>
      </c>
    </row>
    <row r="44" spans="1:15" ht="12.75">
      <c r="A44" s="6">
        <v>64</v>
      </c>
      <c r="B44" s="57" t="s">
        <v>46</v>
      </c>
      <c r="C44" s="58"/>
      <c r="D44" s="59">
        <v>0.25</v>
      </c>
      <c r="E44" s="60">
        <v>15</v>
      </c>
      <c r="F44" s="61">
        <v>3</v>
      </c>
      <c r="G44" s="59">
        <v>3.1</v>
      </c>
      <c r="H44" s="59">
        <v>20</v>
      </c>
      <c r="I44" s="62"/>
      <c r="J44" s="62">
        <f t="shared" si="15"/>
        <v>0</v>
      </c>
      <c r="K44" s="62">
        <f t="shared" si="16"/>
        <v>0</v>
      </c>
      <c r="L44" s="59">
        <f>C44*0.0972</f>
        <v>0</v>
      </c>
      <c r="M44" s="59">
        <f t="shared" si="18"/>
        <v>0</v>
      </c>
      <c r="N44" s="59">
        <f t="shared" si="19"/>
        <v>0</v>
      </c>
      <c r="O44" s="59">
        <f>C44/24</f>
        <v>0</v>
      </c>
    </row>
    <row r="45" spans="1:15" ht="12.75">
      <c r="A45" s="6">
        <v>66</v>
      </c>
      <c r="B45" s="63" t="s">
        <v>32</v>
      </c>
      <c r="C45" s="64"/>
      <c r="D45" s="65">
        <v>0.30000000000000004</v>
      </c>
      <c r="E45" s="66">
        <v>15</v>
      </c>
      <c r="F45" s="67">
        <v>4.5</v>
      </c>
      <c r="G45" s="65">
        <v>4.8</v>
      </c>
      <c r="H45" s="65">
        <v>20</v>
      </c>
      <c r="I45" s="68"/>
      <c r="J45" s="68">
        <f t="shared" si="15"/>
        <v>0</v>
      </c>
      <c r="K45" s="68">
        <f t="shared" si="16"/>
        <v>0</v>
      </c>
      <c r="L45" s="65">
        <f aca="true" t="shared" si="21" ref="L45:L50">C45*0.0245</f>
        <v>0</v>
      </c>
      <c r="M45" s="65">
        <f t="shared" si="18"/>
        <v>0</v>
      </c>
      <c r="N45" s="65">
        <f t="shared" si="19"/>
        <v>0</v>
      </c>
      <c r="O45" s="65">
        <f aca="true" t="shared" si="22" ref="O45:O52">C45/42</f>
        <v>0</v>
      </c>
    </row>
    <row r="46" spans="1:15" ht="12.75">
      <c r="A46" s="6">
        <v>67</v>
      </c>
      <c r="B46" s="63" t="s">
        <v>47</v>
      </c>
      <c r="C46" s="64"/>
      <c r="D46" s="65">
        <v>0.30000000000000004</v>
      </c>
      <c r="E46" s="66">
        <v>15</v>
      </c>
      <c r="F46" s="67">
        <v>4.5</v>
      </c>
      <c r="G46" s="65">
        <v>4.8</v>
      </c>
      <c r="H46" s="65">
        <v>20</v>
      </c>
      <c r="I46" s="68"/>
      <c r="J46" s="68">
        <f t="shared" si="15"/>
        <v>0</v>
      </c>
      <c r="K46" s="68">
        <f t="shared" si="16"/>
        <v>0</v>
      </c>
      <c r="L46" s="65">
        <f t="shared" si="21"/>
        <v>0</v>
      </c>
      <c r="M46" s="65">
        <f t="shared" si="18"/>
        <v>0</v>
      </c>
      <c r="N46" s="65">
        <f t="shared" si="19"/>
        <v>0</v>
      </c>
      <c r="O46" s="65">
        <f t="shared" si="22"/>
        <v>0</v>
      </c>
    </row>
    <row r="47" spans="1:15" ht="12.75">
      <c r="A47" s="6">
        <v>68</v>
      </c>
      <c r="B47" s="71" t="s">
        <v>35</v>
      </c>
      <c r="C47" s="72"/>
      <c r="D47" s="73">
        <v>0.25</v>
      </c>
      <c r="E47" s="74">
        <v>20</v>
      </c>
      <c r="F47" s="75">
        <v>5</v>
      </c>
      <c r="G47" s="73">
        <v>5.3</v>
      </c>
      <c r="H47" s="73">
        <v>20</v>
      </c>
      <c r="I47" s="76"/>
      <c r="J47" s="76">
        <f>I47*E47</f>
        <v>0</v>
      </c>
      <c r="K47" s="76">
        <f>J47*C47</f>
        <v>0</v>
      </c>
      <c r="L47" s="73">
        <f t="shared" si="21"/>
        <v>0</v>
      </c>
      <c r="M47" s="73">
        <f>F47*C47</f>
        <v>0</v>
      </c>
      <c r="N47" s="73">
        <f>C47*G47</f>
        <v>0</v>
      </c>
      <c r="O47" s="73">
        <f t="shared" si="22"/>
        <v>0</v>
      </c>
    </row>
    <row r="48" spans="1:15" ht="12.75">
      <c r="A48" s="6">
        <v>69</v>
      </c>
      <c r="B48" s="71" t="s">
        <v>36</v>
      </c>
      <c r="C48" s="72"/>
      <c r="D48" s="73">
        <v>0.25</v>
      </c>
      <c r="E48" s="74">
        <v>20</v>
      </c>
      <c r="F48" s="75">
        <v>5</v>
      </c>
      <c r="G48" s="73">
        <v>5.3</v>
      </c>
      <c r="H48" s="73">
        <v>20</v>
      </c>
      <c r="I48" s="76"/>
      <c r="J48" s="76">
        <f>I48*E48</f>
        <v>0</v>
      </c>
      <c r="K48" s="76">
        <f>J48*C48</f>
        <v>0</v>
      </c>
      <c r="L48" s="73">
        <f t="shared" si="21"/>
        <v>0</v>
      </c>
      <c r="M48" s="73">
        <f>F48*C48</f>
        <v>0</v>
      </c>
      <c r="N48" s="73">
        <f>C48*G48</f>
        <v>0</v>
      </c>
      <c r="O48" s="73">
        <f t="shared" si="22"/>
        <v>0</v>
      </c>
    </row>
    <row r="49" spans="1:15" ht="12.75">
      <c r="A49" s="6">
        <v>70</v>
      </c>
      <c r="B49" s="71" t="s">
        <v>35</v>
      </c>
      <c r="C49" s="72"/>
      <c r="D49" s="73">
        <v>0.6</v>
      </c>
      <c r="E49" s="74">
        <v>1</v>
      </c>
      <c r="F49" s="75">
        <v>0.6</v>
      </c>
      <c r="G49" s="73">
        <v>0.6</v>
      </c>
      <c r="H49" s="73">
        <v>20</v>
      </c>
      <c r="I49" s="76"/>
      <c r="J49" s="76">
        <v>0</v>
      </c>
      <c r="K49" s="76">
        <f>J49*C49</f>
        <v>0</v>
      </c>
      <c r="L49" s="73">
        <f t="shared" si="21"/>
        <v>0</v>
      </c>
      <c r="M49" s="73">
        <f>F49*C49</f>
        <v>0</v>
      </c>
      <c r="N49" s="73">
        <f>C49*G49</f>
        <v>0</v>
      </c>
      <c r="O49" s="73">
        <f>C49/42</f>
        <v>0</v>
      </c>
    </row>
    <row r="50" spans="1:15" ht="12.75">
      <c r="A50" s="6">
        <v>71</v>
      </c>
      <c r="B50" s="71" t="s">
        <v>36</v>
      </c>
      <c r="C50" s="72"/>
      <c r="D50" s="73">
        <v>0.6</v>
      </c>
      <c r="E50" s="74">
        <v>1</v>
      </c>
      <c r="F50" s="75">
        <v>0.6</v>
      </c>
      <c r="G50" s="73">
        <v>0.6</v>
      </c>
      <c r="H50" s="73">
        <v>20</v>
      </c>
      <c r="I50" s="76"/>
      <c r="J50" s="76">
        <v>0</v>
      </c>
      <c r="K50" s="76">
        <f>J50*C50</f>
        <v>0</v>
      </c>
      <c r="L50" s="73">
        <f t="shared" si="21"/>
        <v>0</v>
      </c>
      <c r="M50" s="73">
        <f>F50*C50</f>
        <v>0</v>
      </c>
      <c r="N50" s="73">
        <f>C50*G50</f>
        <v>0</v>
      </c>
      <c r="O50" s="73">
        <f>C50/42</f>
        <v>0</v>
      </c>
    </row>
    <row r="51" spans="1:15" ht="12.75">
      <c r="A51" s="6">
        <v>73</v>
      </c>
      <c r="B51" s="77" t="s">
        <v>48</v>
      </c>
      <c r="C51" s="78"/>
      <c r="D51" s="79">
        <v>0.025</v>
      </c>
      <c r="E51" s="80">
        <v>30</v>
      </c>
      <c r="F51" s="81">
        <v>4</v>
      </c>
      <c r="G51" s="79">
        <v>4.3</v>
      </c>
      <c r="H51" s="79">
        <v>10</v>
      </c>
      <c r="I51" s="82"/>
      <c r="J51" s="82">
        <f aca="true" t="shared" si="23" ref="J51:J63">I51*E51</f>
        <v>0</v>
      </c>
      <c r="K51" s="82">
        <f aca="true" t="shared" si="24" ref="K51:K63">J51*C51</f>
        <v>0</v>
      </c>
      <c r="L51" s="79">
        <f>C51*0.0385</f>
        <v>0</v>
      </c>
      <c r="M51" s="79">
        <f aca="true" t="shared" si="25" ref="M51:M60">F51*C51</f>
        <v>0</v>
      </c>
      <c r="N51" s="79">
        <f aca="true" t="shared" si="26" ref="N51:N60">C51*G51</f>
        <v>0</v>
      </c>
      <c r="O51" s="79">
        <f t="shared" si="22"/>
        <v>0</v>
      </c>
    </row>
    <row r="52" spans="1:15" ht="12.75">
      <c r="A52" s="6">
        <v>74</v>
      </c>
      <c r="B52" s="77" t="s">
        <v>49</v>
      </c>
      <c r="C52" s="78"/>
      <c r="D52" s="79">
        <v>0.025</v>
      </c>
      <c r="E52" s="80">
        <v>30</v>
      </c>
      <c r="F52" s="81">
        <v>4</v>
      </c>
      <c r="G52" s="79">
        <v>4.3</v>
      </c>
      <c r="H52" s="79">
        <v>10</v>
      </c>
      <c r="I52" s="82"/>
      <c r="J52" s="82">
        <f t="shared" si="23"/>
        <v>0</v>
      </c>
      <c r="K52" s="82">
        <f t="shared" si="24"/>
        <v>0</v>
      </c>
      <c r="L52" s="79">
        <f>C52*0.0385</f>
        <v>0</v>
      </c>
      <c r="M52" s="79">
        <f t="shared" si="25"/>
        <v>0</v>
      </c>
      <c r="N52" s="79">
        <f t="shared" si="26"/>
        <v>0</v>
      </c>
      <c r="O52" s="79">
        <f t="shared" si="22"/>
        <v>0</v>
      </c>
    </row>
    <row r="53" spans="1:15" ht="12.75">
      <c r="A53" s="6">
        <v>75</v>
      </c>
      <c r="B53" s="83" t="s">
        <v>37</v>
      </c>
      <c r="C53" s="69"/>
      <c r="D53" s="26">
        <v>0.1</v>
      </c>
      <c r="E53" s="70">
        <v>25</v>
      </c>
      <c r="F53" s="27">
        <v>2.5</v>
      </c>
      <c r="G53" s="26">
        <v>2.8</v>
      </c>
      <c r="H53" s="26">
        <v>10</v>
      </c>
      <c r="I53" s="28"/>
      <c r="J53" s="28">
        <f t="shared" si="23"/>
        <v>0</v>
      </c>
      <c r="K53" s="28">
        <f t="shared" si="24"/>
        <v>0</v>
      </c>
      <c r="L53" s="26">
        <f aca="true" t="shared" si="27" ref="L53:L63">C53*0.0245</f>
        <v>0</v>
      </c>
      <c r="M53" s="26">
        <f t="shared" si="25"/>
        <v>0</v>
      </c>
      <c r="N53" s="26">
        <f t="shared" si="26"/>
        <v>0</v>
      </c>
      <c r="O53" s="26">
        <f aca="true" t="shared" si="28" ref="O53:O63">C53/63</f>
        <v>0</v>
      </c>
    </row>
    <row r="54" spans="1:15" ht="12.75">
      <c r="A54" s="6">
        <v>76</v>
      </c>
      <c r="B54" s="83" t="s">
        <v>38</v>
      </c>
      <c r="C54" s="84"/>
      <c r="D54" s="26">
        <v>0.1</v>
      </c>
      <c r="E54" s="70">
        <v>25</v>
      </c>
      <c r="F54" s="27">
        <v>2.5</v>
      </c>
      <c r="G54" s="26">
        <v>2.8</v>
      </c>
      <c r="H54" s="26">
        <v>10</v>
      </c>
      <c r="I54" s="28"/>
      <c r="J54" s="28">
        <f t="shared" si="23"/>
        <v>0</v>
      </c>
      <c r="K54" s="28">
        <f t="shared" si="24"/>
        <v>0</v>
      </c>
      <c r="L54" s="26">
        <f t="shared" si="27"/>
        <v>0</v>
      </c>
      <c r="M54" s="26">
        <f t="shared" si="25"/>
        <v>0</v>
      </c>
      <c r="N54" s="26">
        <f t="shared" si="26"/>
        <v>0</v>
      </c>
      <c r="O54" s="26">
        <f t="shared" si="28"/>
        <v>0</v>
      </c>
    </row>
    <row r="55" spans="1:15" ht="12.75">
      <c r="A55" s="6">
        <v>77</v>
      </c>
      <c r="B55" s="83" t="s">
        <v>39</v>
      </c>
      <c r="C55" s="84"/>
      <c r="D55" s="26">
        <v>0.1</v>
      </c>
      <c r="E55" s="70">
        <v>25</v>
      </c>
      <c r="F55" s="27">
        <v>2.5</v>
      </c>
      <c r="G55" s="26">
        <v>2.8</v>
      </c>
      <c r="H55" s="26">
        <v>10</v>
      </c>
      <c r="I55" s="28"/>
      <c r="J55" s="28">
        <f t="shared" si="23"/>
        <v>0</v>
      </c>
      <c r="K55" s="28">
        <f t="shared" si="24"/>
        <v>0</v>
      </c>
      <c r="L55" s="26">
        <f t="shared" si="27"/>
        <v>0</v>
      </c>
      <c r="M55" s="26">
        <f t="shared" si="25"/>
        <v>0</v>
      </c>
      <c r="N55" s="26">
        <f t="shared" si="26"/>
        <v>0</v>
      </c>
      <c r="O55" s="26">
        <f t="shared" si="28"/>
        <v>0</v>
      </c>
    </row>
    <row r="56" spans="1:15" ht="12.75">
      <c r="A56" s="6">
        <v>78</v>
      </c>
      <c r="B56" s="83" t="s">
        <v>40</v>
      </c>
      <c r="C56" s="84"/>
      <c r="D56" s="26">
        <v>0.1</v>
      </c>
      <c r="E56" s="70">
        <v>25</v>
      </c>
      <c r="F56" s="27">
        <v>2.5</v>
      </c>
      <c r="G56" s="26">
        <v>2.8</v>
      </c>
      <c r="H56" s="26">
        <v>10</v>
      </c>
      <c r="I56" s="28"/>
      <c r="J56" s="28">
        <f t="shared" si="23"/>
        <v>0</v>
      </c>
      <c r="K56" s="28">
        <f t="shared" si="24"/>
        <v>0</v>
      </c>
      <c r="L56" s="26">
        <f t="shared" si="27"/>
        <v>0</v>
      </c>
      <c r="M56" s="26">
        <f t="shared" si="25"/>
        <v>0</v>
      </c>
      <c r="N56" s="26">
        <f t="shared" si="26"/>
        <v>0</v>
      </c>
      <c r="O56" s="26">
        <f t="shared" si="28"/>
        <v>0</v>
      </c>
    </row>
    <row r="57" spans="1:15" ht="12.75">
      <c r="A57" s="6">
        <v>79</v>
      </c>
      <c r="B57" s="83" t="s">
        <v>41</v>
      </c>
      <c r="C57" s="84"/>
      <c r="D57" s="26">
        <v>0.1</v>
      </c>
      <c r="E57" s="70">
        <v>25</v>
      </c>
      <c r="F57" s="27">
        <v>2.5</v>
      </c>
      <c r="G57" s="26">
        <v>2.8</v>
      </c>
      <c r="H57" s="26">
        <v>10</v>
      </c>
      <c r="I57" s="28"/>
      <c r="J57" s="28">
        <f t="shared" si="23"/>
        <v>0</v>
      </c>
      <c r="K57" s="28">
        <f t="shared" si="24"/>
        <v>0</v>
      </c>
      <c r="L57" s="26">
        <f t="shared" si="27"/>
        <v>0</v>
      </c>
      <c r="M57" s="26">
        <f t="shared" si="25"/>
        <v>0</v>
      </c>
      <c r="N57" s="26">
        <f t="shared" si="26"/>
        <v>0</v>
      </c>
      <c r="O57" s="26">
        <f t="shared" si="28"/>
        <v>0</v>
      </c>
    </row>
    <row r="58" spans="1:15" ht="12.75">
      <c r="A58" s="6">
        <v>80</v>
      </c>
      <c r="B58" s="83" t="s">
        <v>43</v>
      </c>
      <c r="C58" s="84"/>
      <c r="D58" s="26">
        <v>0.1</v>
      </c>
      <c r="E58" s="70">
        <v>25</v>
      </c>
      <c r="F58" s="27">
        <v>2.5</v>
      </c>
      <c r="G58" s="26">
        <v>2.8</v>
      </c>
      <c r="H58" s="26">
        <v>10</v>
      </c>
      <c r="I58" s="28"/>
      <c r="J58" s="28">
        <f t="shared" si="23"/>
        <v>0</v>
      </c>
      <c r="K58" s="28">
        <f t="shared" si="24"/>
        <v>0</v>
      </c>
      <c r="L58" s="26">
        <f t="shared" si="27"/>
        <v>0</v>
      </c>
      <c r="M58" s="26">
        <f t="shared" si="25"/>
        <v>0</v>
      </c>
      <c r="N58" s="26">
        <f t="shared" si="26"/>
        <v>0</v>
      </c>
      <c r="O58" s="26">
        <f t="shared" si="28"/>
        <v>0</v>
      </c>
    </row>
    <row r="59" spans="1:15" ht="12.75">
      <c r="A59" s="6">
        <v>81</v>
      </c>
      <c r="B59" s="83" t="s">
        <v>42</v>
      </c>
      <c r="C59" s="84"/>
      <c r="D59" s="26">
        <v>0.1</v>
      </c>
      <c r="E59" s="70">
        <v>25</v>
      </c>
      <c r="F59" s="27">
        <v>2.5</v>
      </c>
      <c r="G59" s="26">
        <v>2.8</v>
      </c>
      <c r="H59" s="26">
        <v>10</v>
      </c>
      <c r="I59" s="28"/>
      <c r="J59" s="28">
        <f t="shared" si="23"/>
        <v>0</v>
      </c>
      <c r="K59" s="28">
        <f t="shared" si="24"/>
        <v>0</v>
      </c>
      <c r="L59" s="26">
        <f t="shared" si="27"/>
        <v>0</v>
      </c>
      <c r="M59" s="26">
        <f t="shared" si="25"/>
        <v>0</v>
      </c>
      <c r="N59" s="26">
        <f t="shared" si="26"/>
        <v>0</v>
      </c>
      <c r="O59" s="26">
        <f t="shared" si="28"/>
        <v>0</v>
      </c>
    </row>
    <row r="60" spans="1:15" ht="12.75">
      <c r="A60" s="6">
        <v>82</v>
      </c>
      <c r="B60" s="85" t="s">
        <v>50</v>
      </c>
      <c r="C60" s="86"/>
      <c r="D60" s="29">
        <v>0.08</v>
      </c>
      <c r="E60" s="87">
        <v>25</v>
      </c>
      <c r="F60" s="30">
        <v>2</v>
      </c>
      <c r="G60" s="29">
        <v>2.3</v>
      </c>
      <c r="H60" s="29">
        <v>10</v>
      </c>
      <c r="I60" s="31"/>
      <c r="J60" s="31">
        <f t="shared" si="23"/>
        <v>0</v>
      </c>
      <c r="K60" s="31">
        <f t="shared" si="24"/>
        <v>0</v>
      </c>
      <c r="L60" s="29">
        <f t="shared" si="27"/>
        <v>0</v>
      </c>
      <c r="M60" s="29">
        <f t="shared" si="25"/>
        <v>0</v>
      </c>
      <c r="N60" s="29">
        <f t="shared" si="26"/>
        <v>0</v>
      </c>
      <c r="O60" s="29">
        <f t="shared" si="28"/>
        <v>0</v>
      </c>
    </row>
    <row r="61" spans="1:15" ht="12.75">
      <c r="A61" s="6">
        <v>83</v>
      </c>
      <c r="B61" s="85" t="s">
        <v>51</v>
      </c>
      <c r="C61" s="86"/>
      <c r="D61" s="29">
        <v>0.08</v>
      </c>
      <c r="E61" s="87">
        <v>25</v>
      </c>
      <c r="F61" s="30">
        <v>2</v>
      </c>
      <c r="G61" s="29">
        <v>2.3</v>
      </c>
      <c r="H61" s="29">
        <v>10</v>
      </c>
      <c r="I61" s="31"/>
      <c r="J61" s="31">
        <f t="shared" si="23"/>
        <v>0</v>
      </c>
      <c r="K61" s="31">
        <f t="shared" si="24"/>
        <v>0</v>
      </c>
      <c r="L61" s="29">
        <f t="shared" si="27"/>
        <v>0</v>
      </c>
      <c r="M61" s="29">
        <f>F61*C61</f>
        <v>0</v>
      </c>
      <c r="N61" s="29">
        <f>C61*G61</f>
        <v>0</v>
      </c>
      <c r="O61" s="29">
        <f t="shared" si="28"/>
        <v>0</v>
      </c>
    </row>
    <row r="62" spans="1:15" ht="12.75">
      <c r="A62" s="6">
        <v>85</v>
      </c>
      <c r="B62" s="85" t="s">
        <v>52</v>
      </c>
      <c r="C62" s="86"/>
      <c r="D62" s="29">
        <v>0.08</v>
      </c>
      <c r="E62" s="87">
        <v>25</v>
      </c>
      <c r="F62" s="30">
        <v>2</v>
      </c>
      <c r="G62" s="29">
        <v>2.3</v>
      </c>
      <c r="H62" s="29">
        <v>10</v>
      </c>
      <c r="I62" s="31"/>
      <c r="J62" s="31">
        <f t="shared" si="23"/>
        <v>0</v>
      </c>
      <c r="K62" s="31">
        <f t="shared" si="24"/>
        <v>0</v>
      </c>
      <c r="L62" s="29">
        <f t="shared" si="27"/>
        <v>0</v>
      </c>
      <c r="M62" s="29">
        <f>F62*C62</f>
        <v>0</v>
      </c>
      <c r="N62" s="29">
        <f>C62*G62</f>
        <v>0</v>
      </c>
      <c r="O62" s="29">
        <f t="shared" si="28"/>
        <v>0</v>
      </c>
    </row>
    <row r="63" spans="1:15" ht="12.75">
      <c r="A63" s="6">
        <v>86</v>
      </c>
      <c r="B63" s="85" t="s">
        <v>53</v>
      </c>
      <c r="C63" s="86"/>
      <c r="D63" s="29">
        <v>0.08</v>
      </c>
      <c r="E63" s="87">
        <v>25</v>
      </c>
      <c r="F63" s="30">
        <v>2</v>
      </c>
      <c r="G63" s="29">
        <v>2.3</v>
      </c>
      <c r="H63" s="29">
        <v>10</v>
      </c>
      <c r="I63" s="31"/>
      <c r="J63" s="31">
        <f t="shared" si="23"/>
        <v>0</v>
      </c>
      <c r="K63" s="31">
        <f t="shared" si="24"/>
        <v>0</v>
      </c>
      <c r="L63" s="29">
        <f t="shared" si="27"/>
        <v>0</v>
      </c>
      <c r="M63" s="29">
        <f>F63*C63</f>
        <v>0</v>
      </c>
      <c r="N63" s="29">
        <f>C63*G63</f>
        <v>0</v>
      </c>
      <c r="O63" s="29">
        <f t="shared" si="28"/>
        <v>0</v>
      </c>
    </row>
    <row r="64" spans="2:15" ht="12.75">
      <c r="B64" s="7" t="s">
        <v>54</v>
      </c>
      <c r="C64" s="100">
        <f>SUM(K11:K33,K35:K63)</f>
        <v>0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 ht="12.75">
      <c r="B65" s="7" t="s">
        <v>16</v>
      </c>
      <c r="C65" s="100">
        <f>SUM(M11:M33,M35:M59)</f>
        <v>0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 ht="12.75">
      <c r="B66" s="7" t="s">
        <v>17</v>
      </c>
      <c r="C66" s="100">
        <f>SUM(N11:N33,N35:N59)</f>
        <v>0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 ht="12.75">
      <c r="B67" s="7" t="s">
        <v>55</v>
      </c>
      <c r="C67" s="100">
        <f>SUM(O11:O33,O35:O59)</f>
        <v>0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 ht="15.75">
      <c r="B68" s="7" t="s">
        <v>56</v>
      </c>
      <c r="C68" s="101">
        <f>SUM(L11:L33,L35:L59)</f>
        <v>0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</sheetData>
  <sheetProtection selectLockedCells="1" selectUnlockedCells="1"/>
  <mergeCells count="33">
    <mergeCell ref="A1:B1"/>
    <mergeCell ref="C1:O1"/>
    <mergeCell ref="A2:B2"/>
    <mergeCell ref="C2:O2"/>
    <mergeCell ref="A3:B3"/>
    <mergeCell ref="C3:O3"/>
    <mergeCell ref="K8:K9"/>
    <mergeCell ref="A4:B4"/>
    <mergeCell ref="C4:O4"/>
    <mergeCell ref="A5:B5"/>
    <mergeCell ref="C5:O5"/>
    <mergeCell ref="A6:B6"/>
    <mergeCell ref="C6:O6"/>
    <mergeCell ref="A34:N34"/>
    <mergeCell ref="A7:O7"/>
    <mergeCell ref="A8:A9"/>
    <mergeCell ref="B8:B9"/>
    <mergeCell ref="C8:C9"/>
    <mergeCell ref="D8:D9"/>
    <mergeCell ref="E8:E9"/>
    <mergeCell ref="F8:F9"/>
    <mergeCell ref="G8:G9"/>
    <mergeCell ref="H8:J8"/>
    <mergeCell ref="C64:O64"/>
    <mergeCell ref="C65:O65"/>
    <mergeCell ref="C66:O66"/>
    <mergeCell ref="C67:O67"/>
    <mergeCell ref="C68:O68"/>
    <mergeCell ref="L8:L9"/>
    <mergeCell ref="M8:M9"/>
    <mergeCell ref="N8:N9"/>
    <mergeCell ref="O8:O9"/>
    <mergeCell ref="A10:O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2023-10-13T13:19:27Z</dcterms:modified>
  <cp:category/>
  <cp:version/>
  <cp:contentType/>
  <cp:contentStatus/>
</cp:coreProperties>
</file>